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8_{9E20FA1B-EA78-4EBE-A02F-487E0ACE3496}" xr6:coauthVersionLast="46" xr6:coauthVersionMax="46" xr10:uidLastSave="{00000000-0000-0000-0000-000000000000}"/>
  <bookViews>
    <workbookView xWindow="1545" yWindow="195" windowWidth="24735" windowHeight="15285" xr2:uid="{39B269F4-4CEC-4BFF-AE83-4B8B5937B2FE}"/>
  </bookViews>
  <sheets>
    <sheet name="Sheet1" sheetId="1" r:id="rId1"/>
    <sheet name="Sheet2" sheetId="2" r:id="rId2"/>
  </sheets>
  <definedNames>
    <definedName name="_xlnm._FilterDatabase" localSheetId="0" hidden="1">Sheet1!$G$14:$H$14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D13" i="1"/>
  <c r="D11" i="1" l="1"/>
  <c r="G13" i="1" s="1"/>
  <c r="O13" i="1" l="1"/>
  <c r="H9" i="1" l="1"/>
  <c r="D25" i="1" l="1"/>
  <c r="H25" i="1" s="1"/>
  <c r="F25" i="1"/>
  <c r="E25" i="1"/>
  <c r="E27" i="1"/>
  <c r="D22" i="1"/>
  <c r="E19" i="1"/>
  <c r="F18" i="1"/>
  <c r="F23" i="1"/>
  <c r="D21" i="1"/>
  <c r="H21" i="1" s="1"/>
  <c r="F17" i="1"/>
  <c r="F24" i="1"/>
  <c r="F22" i="1"/>
  <c r="D27" i="1"/>
  <c r="H27" i="1" s="1"/>
  <c r="F21" i="1"/>
  <c r="D19" i="1"/>
  <c r="H19" i="1" s="1"/>
  <c r="E18" i="1"/>
  <c r="E21" i="1"/>
  <c r="F20" i="1"/>
  <c r="D18" i="1"/>
  <c r="H18" i="1" s="1"/>
  <c r="D20" i="1"/>
  <c r="D28" i="1"/>
  <c r="F19" i="1"/>
  <c r="F26" i="1"/>
  <c r="E20" i="1"/>
  <c r="E26" i="1"/>
  <c r="D17" i="1"/>
  <c r="H17" i="1" s="1"/>
  <c r="E22" i="1"/>
  <c r="F28" i="1"/>
  <c r="D26" i="1"/>
  <c r="H26" i="1" s="1"/>
  <c r="E23" i="1"/>
  <c r="E17" i="1"/>
  <c r="D23" i="1"/>
  <c r="E24" i="1"/>
  <c r="D24" i="1"/>
  <c r="H24" i="1" s="1"/>
  <c r="E28" i="1"/>
  <c r="F27" i="1"/>
  <c r="D15" i="1"/>
  <c r="E16" i="1"/>
  <c r="E15" i="1"/>
  <c r="F16" i="1"/>
  <c r="F15" i="1"/>
  <c r="D16" i="1"/>
  <c r="I26" i="1" l="1"/>
  <c r="Q26" i="1"/>
  <c r="J26" i="1"/>
  <c r="R26" i="1"/>
  <c r="K26" i="1"/>
  <c r="S26" i="1"/>
  <c r="N26" i="1"/>
  <c r="L26" i="1"/>
  <c r="T26" i="1"/>
  <c r="O26" i="1"/>
  <c r="M26" i="1"/>
  <c r="P26" i="1"/>
  <c r="M27" i="1"/>
  <c r="J27" i="1"/>
  <c r="K27" i="1"/>
  <c r="S27" i="1"/>
  <c r="N27" i="1"/>
  <c r="O27" i="1"/>
  <c r="R27" i="1"/>
  <c r="P27" i="1"/>
  <c r="L27" i="1"/>
  <c r="I27" i="1"/>
  <c r="Q27" i="1"/>
  <c r="T27" i="1"/>
  <c r="H28" i="1"/>
  <c r="G28" i="1" s="1"/>
  <c r="H15" i="1"/>
  <c r="G15" i="1" s="1"/>
  <c r="H16" i="1"/>
  <c r="H22" i="1"/>
  <c r="H23" i="1"/>
  <c r="H20" i="1"/>
  <c r="G24" i="1"/>
  <c r="G26" i="1"/>
  <c r="G21" i="1"/>
  <c r="G27" i="1"/>
  <c r="G25" i="1"/>
  <c r="G18" i="1"/>
  <c r="G17" i="1"/>
  <c r="G19" i="1"/>
  <c r="J23" i="1"/>
  <c r="P23" i="1"/>
  <c r="L23" i="1"/>
  <c r="S23" i="1"/>
  <c r="I23" i="1"/>
  <c r="Q23" i="1"/>
  <c r="T23" i="1"/>
  <c r="O23" i="1"/>
  <c r="R23" i="1"/>
  <c r="M23" i="1"/>
  <c r="N23" i="1"/>
  <c r="K23" i="1"/>
  <c r="L22" i="1"/>
  <c r="Q22" i="1"/>
  <c r="P22" i="1"/>
  <c r="N22" i="1"/>
  <c r="R22" i="1"/>
  <c r="T22" i="1"/>
  <c r="I22" i="1"/>
  <c r="K22" i="1"/>
  <c r="M22" i="1"/>
  <c r="S22" i="1"/>
  <c r="J22" i="1"/>
  <c r="O22" i="1"/>
  <c r="M25" i="1"/>
  <c r="T25" i="1"/>
  <c r="I25" i="1"/>
  <c r="Q25" i="1"/>
  <c r="R25" i="1"/>
  <c r="J25" i="1"/>
  <c r="N25" i="1"/>
  <c r="O25" i="1"/>
  <c r="L25" i="1"/>
  <c r="K25" i="1"/>
  <c r="P25" i="1"/>
  <c r="S25" i="1"/>
  <c r="R24" i="1"/>
  <c r="L24" i="1"/>
  <c r="N24" i="1"/>
  <c r="I24" i="1"/>
  <c r="K24" i="1"/>
  <c r="P24" i="1"/>
  <c r="S24" i="1"/>
  <c r="M24" i="1"/>
  <c r="Q24" i="1"/>
  <c r="T24" i="1"/>
  <c r="J24" i="1"/>
  <c r="O24" i="1"/>
  <c r="I18" i="1"/>
  <c r="T18" i="1"/>
  <c r="P18" i="1"/>
  <c r="S18" i="1"/>
  <c r="O18" i="1"/>
  <c r="K18" i="1"/>
  <c r="N18" i="1"/>
  <c r="Q18" i="1"/>
  <c r="L18" i="1"/>
  <c r="J18" i="1"/>
  <c r="R18" i="1"/>
  <c r="M18" i="1"/>
  <c r="P17" i="1"/>
  <c r="J17" i="1"/>
  <c r="M17" i="1"/>
  <c r="O17" i="1"/>
  <c r="Q17" i="1"/>
  <c r="N17" i="1"/>
  <c r="K17" i="1"/>
  <c r="R17" i="1"/>
  <c r="S17" i="1"/>
  <c r="I17" i="1"/>
  <c r="L17" i="1"/>
  <c r="T17" i="1"/>
  <c r="S16" i="1"/>
  <c r="I16" i="1"/>
  <c r="Q16" i="1"/>
  <c r="M16" i="1"/>
  <c r="P16" i="1"/>
  <c r="O16" i="1"/>
  <c r="L16" i="1"/>
  <c r="J16" i="1"/>
  <c r="T16" i="1"/>
  <c r="K16" i="1"/>
  <c r="N16" i="1"/>
  <c r="R16" i="1"/>
  <c r="Q15" i="1"/>
  <c r="M15" i="1"/>
  <c r="O15" i="1"/>
  <c r="I15" i="1"/>
  <c r="K15" i="1"/>
  <c r="J15" i="1"/>
  <c r="L15" i="1"/>
  <c r="T15" i="1"/>
  <c r="P15" i="1"/>
  <c r="S15" i="1"/>
  <c r="N15" i="1"/>
  <c r="R15" i="1"/>
  <c r="L20" i="1"/>
  <c r="P20" i="1"/>
  <c r="R20" i="1"/>
  <c r="O20" i="1"/>
  <c r="T20" i="1"/>
  <c r="N20" i="1"/>
  <c r="K20" i="1"/>
  <c r="Q20" i="1"/>
  <c r="J20" i="1"/>
  <c r="I20" i="1"/>
  <c r="M20" i="1"/>
  <c r="S20" i="1"/>
  <c r="S21" i="1"/>
  <c r="M21" i="1"/>
  <c r="R21" i="1"/>
  <c r="T21" i="1"/>
  <c r="I21" i="1"/>
  <c r="K21" i="1"/>
  <c r="N21" i="1"/>
  <c r="Q21" i="1"/>
  <c r="J21" i="1"/>
  <c r="L21" i="1"/>
  <c r="P21" i="1"/>
  <c r="O21" i="1"/>
  <c r="N19" i="1"/>
  <c r="K19" i="1"/>
  <c r="Q19" i="1"/>
  <c r="R19" i="1"/>
  <c r="O19" i="1"/>
  <c r="T19" i="1"/>
  <c r="P19" i="1"/>
  <c r="J19" i="1"/>
  <c r="I19" i="1"/>
  <c r="S19" i="1"/>
  <c r="L19" i="1"/>
  <c r="M19" i="1"/>
  <c r="L28" i="1"/>
  <c r="P28" i="1"/>
  <c r="N28" i="1"/>
  <c r="O28" i="1"/>
  <c r="Q28" i="1"/>
  <c r="R28" i="1"/>
  <c r="M28" i="1"/>
  <c r="T28" i="1"/>
  <c r="I28" i="1"/>
  <c r="K28" i="1"/>
  <c r="S28" i="1"/>
  <c r="J28" i="1"/>
  <c r="G16" i="1" l="1"/>
  <c r="G23" i="1"/>
  <c r="G22" i="1"/>
  <c r="G20" i="1"/>
  <c r="L29" i="1"/>
  <c r="P29" i="1"/>
  <c r="T29" i="1"/>
  <c r="O29" i="1"/>
  <c r="Q29" i="1"/>
  <c r="J29" i="1"/>
  <c r="R29" i="1"/>
  <c r="S29" i="1"/>
  <c r="I29" i="1"/>
  <c r="K29" i="1"/>
  <c r="M29" i="1"/>
  <c r="N29" i="1"/>
</calcChain>
</file>

<file path=xl/sharedStrings.xml><?xml version="1.0" encoding="utf-8"?>
<sst xmlns="http://schemas.openxmlformats.org/spreadsheetml/2006/main" count="67" uniqueCount="67">
  <si>
    <t>First Name</t>
  </si>
  <si>
    <t>Last Name</t>
  </si>
  <si>
    <t>Date Hired</t>
  </si>
  <si>
    <t>Years</t>
  </si>
  <si>
    <t>Months</t>
  </si>
  <si>
    <t>N</t>
  </si>
  <si>
    <t>Use this tool to calculate Length of Service in Years,  Months and Days for each employee</t>
  </si>
  <si>
    <t>Days</t>
  </si>
  <si>
    <t>Perez</t>
  </si>
  <si>
    <t>Bell</t>
  </si>
  <si>
    <t>Michael</t>
  </si>
  <si>
    <t>Joseph</t>
  </si>
  <si>
    <t>Christopher</t>
  </si>
  <si>
    <t>Garry</t>
  </si>
  <si>
    <t>Theodore</t>
  </si>
  <si>
    <t>Linda</t>
  </si>
  <si>
    <t>William</t>
  </si>
  <si>
    <t>Andrew</t>
  </si>
  <si>
    <t>Luis</t>
  </si>
  <si>
    <t>Rich</t>
  </si>
  <si>
    <t>Archer</t>
  </si>
  <si>
    <t>Beaumont</t>
  </si>
  <si>
    <t>George</t>
  </si>
  <si>
    <t>Conner</t>
  </si>
  <si>
    <t>Grace</t>
  </si>
  <si>
    <t>Thomas</t>
  </si>
  <si>
    <t>Davis</t>
  </si>
  <si>
    <t>Seth</t>
  </si>
  <si>
    <t>Kohl</t>
  </si>
  <si>
    <t>Bandy</t>
  </si>
  <si>
    <t>Anna</t>
  </si>
  <si>
    <t>Phillips</t>
  </si>
  <si>
    <t>Karen</t>
  </si>
  <si>
    <t>Woods</t>
  </si>
  <si>
    <t>ie: End of 1st, 2nd, 3rd Qtr, or End of Year</t>
  </si>
  <si>
    <t xml:space="preserve">Save original copy before making changes. </t>
  </si>
  <si>
    <t>https://www.select-your-gift.com/length-of-service-calculator</t>
  </si>
  <si>
    <t>Totals for each Milestone --&gt;</t>
  </si>
  <si>
    <t>Next Milestone Date</t>
  </si>
  <si>
    <t>Brian</t>
  </si>
  <si>
    <t>Knox</t>
  </si>
  <si>
    <t>1-Yr</t>
  </si>
  <si>
    <t>2-Yrs</t>
  </si>
  <si>
    <t>3-Yrs</t>
  </si>
  <si>
    <t>4-Yrs</t>
  </si>
  <si>
    <t>5-Yrs</t>
  </si>
  <si>
    <t>10-Yrs</t>
  </si>
  <si>
    <t>15-Yrs</t>
  </si>
  <si>
    <t>20-Yrs</t>
  </si>
  <si>
    <t>25-Yrs</t>
  </si>
  <si>
    <t>30-Yrs</t>
  </si>
  <si>
    <t>35-Yrs</t>
  </si>
  <si>
    <t>40-Yrs</t>
  </si>
  <si>
    <t xml:space="preserve">Service Milestones Reached - as of  </t>
  </si>
  <si>
    <t>Current Milestone Date</t>
  </si>
  <si>
    <t>Milestone Dates are based on:</t>
  </si>
  <si>
    <t xml:space="preserve">   then each 5th Year thereafter</t>
  </si>
  <si>
    <r>
      <t xml:space="preserve">Calculate using </t>
    </r>
    <r>
      <rPr>
        <b/>
        <sz val="11"/>
        <color theme="1"/>
        <rFont val="Calibri"/>
        <family val="2"/>
        <scheme val="minor"/>
      </rPr>
      <t>TODAY's Date</t>
    </r>
    <r>
      <rPr>
        <sz val="11"/>
        <color theme="1"/>
        <rFont val="Calibri"/>
        <family val="2"/>
        <scheme val="minor"/>
      </rPr>
      <t>:</t>
    </r>
  </si>
  <si>
    <t>&lt;-- This is the As-Of-Date used in the calculations below</t>
  </si>
  <si>
    <t>Each of the Years: 1, 2, 3, 4, 5</t>
  </si>
  <si>
    <t xml:space="preserve">1. Replace the Green-highlighted data with your own employee data. </t>
  </si>
  <si>
    <t>if -N- above, then Calculate using this Specific Date --&gt;</t>
  </si>
  <si>
    <t>Enter Y to use TODAY's date, or N to use a Specific As-Of-Date</t>
  </si>
  <si>
    <t>Note: ONLY enter into the Yellow Highlighted cells</t>
  </si>
  <si>
    <t>To refresh this calculator, Download a new copy at --&gt;</t>
  </si>
  <si>
    <t>2. When adding more rows, be sure to select columns D thru T, and then drag the top row (15) down to all new rows.</t>
  </si>
  <si>
    <t>3. Select which date to use (yellow highlighted), then enter a specific date if needed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</si>
</sst>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14" fontId="1" fillId="0" borderId="0" xfId="0" applyNumberFormat="1" applyFont="1" applyAlignment="1">
      <alignment horizontal="center"/>
    </xf>
    <xf numFmtId="0" fontId="0" fillId="0" borderId="0" xfId="0" applyAlignment="1" applyProtection="1">
      <alignment vertical="top"/>
      <protection locked="0"/>
    </xf>
    <xf numFmtId="0" fontId="0" fillId="0" borderId="0" xfId="0" applyProtection="1">
      <protection locked="0"/>
    </xf>
    <xf numFmtId="14" fontId="0" fillId="0" borderId="0" xfId="0" applyNumberFormat="1" applyAlignment="1" applyProtection="1">
      <alignment horizontal="right" vertical="top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hidden="1"/>
    </xf>
    <xf numFmtId="164" fontId="0" fillId="0" borderId="0" xfId="0" applyNumberFormat="1" applyProtection="1">
      <protection locked="0"/>
    </xf>
    <xf numFmtId="0" fontId="3" fillId="0" borderId="0" xfId="0" applyFont="1"/>
    <xf numFmtId="0" fontId="0" fillId="0" borderId="0" xfId="0" applyFont="1" applyProtection="1">
      <protection locked="0"/>
    </xf>
    <xf numFmtId="0" fontId="5" fillId="0" borderId="0" xfId="1" applyFont="1"/>
    <xf numFmtId="0" fontId="1" fillId="0" borderId="0" xfId="0" applyFont="1" applyAlignment="1" applyProtection="1">
      <alignment horizontal="right"/>
      <protection locked="0"/>
    </xf>
    <xf numFmtId="0" fontId="0" fillId="0" borderId="0" xfId="0" applyAlignment="1">
      <alignment wrapText="1"/>
    </xf>
    <xf numFmtId="14" fontId="0" fillId="0" borderId="0" xfId="0" applyNumberFormat="1" applyAlignment="1" applyProtection="1">
      <alignment horizontal="right"/>
      <protection locked="0"/>
    </xf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horizontal="center" wrapText="1"/>
    </xf>
    <xf numFmtId="14" fontId="8" fillId="0" borderId="0" xfId="0" applyNumberFormat="1" applyFont="1"/>
    <xf numFmtId="0" fontId="0" fillId="0" borderId="0" xfId="0" applyAlignment="1"/>
    <xf numFmtId="14" fontId="8" fillId="0" borderId="0" xfId="0" applyNumberFormat="1" applyFont="1" applyAlignment="1">
      <alignment horizontal="left"/>
    </xf>
    <xf numFmtId="0" fontId="8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1" fillId="3" borderId="1" xfId="0" applyFont="1" applyFill="1" applyBorder="1" applyAlignment="1" applyProtection="1">
      <alignment horizontal="center"/>
      <protection locked="0"/>
    </xf>
    <xf numFmtId="0" fontId="6" fillId="0" borderId="0" xfId="0" applyFont="1"/>
    <xf numFmtId="0" fontId="9" fillId="0" borderId="0" xfId="0" applyFont="1"/>
    <xf numFmtId="14" fontId="1" fillId="0" borderId="3" xfId="0" applyNumberFormat="1" applyFont="1" applyBorder="1"/>
    <xf numFmtId="14" fontId="1" fillId="3" borderId="3" xfId="0" applyNumberFormat="1" applyFont="1" applyFill="1" applyBorder="1" applyProtection="1">
      <protection locked="0"/>
    </xf>
    <xf numFmtId="0" fontId="0" fillId="4" borderId="0" xfId="0" applyFill="1" applyAlignment="1" applyProtection="1">
      <alignment vertical="top"/>
      <protection locked="0"/>
    </xf>
    <xf numFmtId="0" fontId="0" fillId="4" borderId="0" xfId="0" applyFill="1" applyProtection="1">
      <protection locked="0"/>
    </xf>
    <xf numFmtId="14" fontId="0" fillId="4" borderId="0" xfId="0" applyNumberFormat="1" applyFill="1" applyAlignment="1" applyProtection="1">
      <alignment horizontal="right" vertical="top"/>
      <protection locked="0"/>
    </xf>
    <xf numFmtId="0" fontId="1" fillId="0" borderId="1" xfId="0" applyFont="1" applyBorder="1" applyAlignment="1" applyProtection="1">
      <alignment horizontal="left"/>
    </xf>
    <xf numFmtId="0" fontId="0" fillId="0" borderId="2" xfId="0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elect-your-gift.com/length-of-service-calculato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DF4CC-4AE7-44B3-9A22-37B01E083232}">
  <dimension ref="A1:T29"/>
  <sheetViews>
    <sheetView tabSelected="1" workbookViewId="0">
      <pane ySplit="14" topLeftCell="A15" activePane="bottomLeft" state="frozen"/>
      <selection pane="bottomLeft" activeCell="D31" sqref="D31"/>
    </sheetView>
  </sheetViews>
  <sheetFormatPr defaultRowHeight="15" x14ac:dyDescent="0.25"/>
  <cols>
    <col min="1" max="1" width="20" customWidth="1"/>
    <col min="2" max="2" width="17.28515625" customWidth="1"/>
    <col min="3" max="3" width="14" customWidth="1"/>
    <col min="4" max="6" width="12.140625" customWidth="1"/>
    <col min="7" max="7" width="14.140625" customWidth="1"/>
    <col min="8" max="8" width="12.42578125" customWidth="1"/>
    <col min="9" max="14" width="7.28515625" customWidth="1"/>
    <col min="15" max="15" width="7.85546875" customWidth="1"/>
    <col min="16" max="20" width="7.28515625" customWidth="1"/>
  </cols>
  <sheetData>
    <row r="1" spans="1:20" ht="18.75" x14ac:dyDescent="0.3">
      <c r="A1" s="2" t="s">
        <v>6</v>
      </c>
    </row>
    <row r="2" spans="1:20" ht="18.75" x14ac:dyDescent="0.3">
      <c r="A2" s="2" t="s">
        <v>35</v>
      </c>
    </row>
    <row r="3" spans="1:20" ht="15.75" x14ac:dyDescent="0.25">
      <c r="A3" s="10" t="s">
        <v>64</v>
      </c>
      <c r="D3" s="12" t="s">
        <v>36</v>
      </c>
    </row>
    <row r="4" spans="1:20" ht="15.75" x14ac:dyDescent="0.25">
      <c r="A4" s="10" t="s">
        <v>60</v>
      </c>
    </row>
    <row r="5" spans="1:20" ht="15.75" x14ac:dyDescent="0.25">
      <c r="A5" s="10" t="s">
        <v>65</v>
      </c>
    </row>
    <row r="6" spans="1:20" ht="15.75" x14ac:dyDescent="0.25">
      <c r="A6" s="10" t="s">
        <v>66</v>
      </c>
    </row>
    <row r="7" spans="1:20" ht="16.5" thickBot="1" x14ac:dyDescent="0.3">
      <c r="A7" s="10"/>
      <c r="D7" s="28" t="s">
        <v>63</v>
      </c>
    </row>
    <row r="8" spans="1:20" ht="15.75" thickBot="1" x14ac:dyDescent="0.3">
      <c r="D8" s="24" t="s">
        <v>62</v>
      </c>
      <c r="E8" s="25"/>
      <c r="F8" s="25"/>
      <c r="G8" s="25"/>
      <c r="H8" s="26"/>
    </row>
    <row r="9" spans="1:20" ht="16.5" thickBot="1" x14ac:dyDescent="0.3">
      <c r="A9" s="21" t="s">
        <v>55</v>
      </c>
      <c r="C9" s="29" t="str">
        <f>IF(OR(D9="n", D9="Y")," ", "Enter Y or N --&gt;")</f>
        <v xml:space="preserve"> </v>
      </c>
      <c r="D9" s="27" t="s">
        <v>5</v>
      </c>
      <c r="E9" s="25" t="s">
        <v>57</v>
      </c>
      <c r="F9" s="25"/>
      <c r="G9" s="25"/>
      <c r="H9" s="30">
        <f ca="1">TODAY()</f>
        <v>44298</v>
      </c>
      <c r="K9" s="8"/>
      <c r="L9" s="8"/>
    </row>
    <row r="10" spans="1:20" ht="16.5" thickBot="1" x14ac:dyDescent="0.3">
      <c r="A10" s="23" t="s">
        <v>59</v>
      </c>
      <c r="B10" s="19"/>
      <c r="D10" s="35" t="s">
        <v>61</v>
      </c>
      <c r="E10" s="36"/>
      <c r="F10" s="36"/>
      <c r="G10" s="36"/>
      <c r="H10" s="31">
        <v>44377</v>
      </c>
      <c r="I10" t="s">
        <v>34</v>
      </c>
    </row>
    <row r="11" spans="1:20" ht="15.75" x14ac:dyDescent="0.25">
      <c r="A11" s="23" t="s">
        <v>56</v>
      </c>
      <c r="B11" s="19"/>
      <c r="D11" s="3">
        <f ca="1">IF(D9="Y",TODAY(),H10)</f>
        <v>44377</v>
      </c>
      <c r="E11" t="s">
        <v>58</v>
      </c>
    </row>
    <row r="13" spans="1:20" ht="15.75" x14ac:dyDescent="0.25">
      <c r="A13" s="1"/>
      <c r="B13" s="1"/>
      <c r="C13" s="1"/>
      <c r="D13" s="21" t="str">
        <f>IF(D9="Y","Service Duration as of Today's Date","Service Duration as of Specific Date")</f>
        <v>Service Duration as of Specific Date</v>
      </c>
      <c r="E13" s="1"/>
      <c r="F13" s="1"/>
      <c r="G13" s="18">
        <f ca="1">+D11</f>
        <v>44377</v>
      </c>
      <c r="H13" s="1"/>
      <c r="I13" s="21" t="s">
        <v>53</v>
      </c>
      <c r="J13" s="1"/>
      <c r="K13" s="1"/>
      <c r="L13" s="1"/>
      <c r="M13" s="1"/>
      <c r="N13" s="1"/>
      <c r="O13" s="20">
        <f ca="1">+D11</f>
        <v>44377</v>
      </c>
      <c r="P13" s="22"/>
      <c r="S13" s="1"/>
      <c r="T13" s="1"/>
    </row>
    <row r="14" spans="1:20" s="14" customFormat="1" ht="47.25" x14ac:dyDescent="0.25">
      <c r="A14" s="16" t="s">
        <v>0</v>
      </c>
      <c r="B14" s="16" t="s">
        <v>1</v>
      </c>
      <c r="C14" s="16" t="s">
        <v>2</v>
      </c>
      <c r="D14" s="17" t="s">
        <v>3</v>
      </c>
      <c r="E14" s="17" t="s">
        <v>4</v>
      </c>
      <c r="F14" s="17" t="s">
        <v>7</v>
      </c>
      <c r="G14" s="17" t="s">
        <v>54</v>
      </c>
      <c r="H14" s="17" t="s">
        <v>38</v>
      </c>
      <c r="I14" s="17" t="s">
        <v>41</v>
      </c>
      <c r="J14" s="17" t="s">
        <v>42</v>
      </c>
      <c r="K14" s="17" t="s">
        <v>43</v>
      </c>
      <c r="L14" s="17" t="s">
        <v>44</v>
      </c>
      <c r="M14" s="17" t="s">
        <v>45</v>
      </c>
      <c r="N14" s="17" t="s">
        <v>46</v>
      </c>
      <c r="O14" s="17" t="s">
        <v>47</v>
      </c>
      <c r="P14" s="17" t="s">
        <v>48</v>
      </c>
      <c r="Q14" s="17" t="s">
        <v>49</v>
      </c>
      <c r="R14" s="17" t="s">
        <v>50</v>
      </c>
      <c r="S14" s="17" t="s">
        <v>51</v>
      </c>
      <c r="T14" s="17" t="s">
        <v>52</v>
      </c>
    </row>
    <row r="15" spans="1:20" x14ac:dyDescent="0.25">
      <c r="A15" s="32" t="s">
        <v>15</v>
      </c>
      <c r="B15" s="33" t="s">
        <v>21</v>
      </c>
      <c r="C15" s="34">
        <v>29684</v>
      </c>
      <c r="D15" s="7">
        <f>DATEDIF($C15, (IF($D$9="Y",$H$9,$H$10)), "y")</f>
        <v>40</v>
      </c>
      <c r="E15" s="7">
        <f>DATEDIF($C15, (IF($D$9="Y",$H$9,$H$10)), "ym")</f>
        <v>2</v>
      </c>
      <c r="F15" s="7">
        <f>DATEDIF($C15, (IF($D$9="Y",$H$9,$H$10)), "md")</f>
        <v>22</v>
      </c>
      <c r="G15" s="15">
        <f>DATE(YEAR(H15)-(IF(D15&lt;5,1,5)),MONTH(H15),DAY(H15))</f>
        <v>44294</v>
      </c>
      <c r="H15" s="15">
        <f>EDATE(C15,(((+IF(D15&lt;5,1,IF(VALUE(RIGHT(D15,1))=0,5,IF(VALUE(RIGHT(D15,1))=5,5,IF(VALUE(RIGHT(D15,1))&lt;5,5-VALUE(RIGHT(D15,1)),IF(VALUE(RIGHT(D15,1))&gt;5,10-(VALUE(RIGHT(D15,1)))))))))+D15)*12))</f>
        <v>46120</v>
      </c>
      <c r="I15" s="9">
        <f>IF($D15=1,1,0)</f>
        <v>0</v>
      </c>
      <c r="J15" s="9">
        <f>IF($D15=2,1,0)</f>
        <v>0</v>
      </c>
      <c r="K15" s="9">
        <f>IF($D15=3,1,0)</f>
        <v>0</v>
      </c>
      <c r="L15" s="9">
        <f>IF($D15=4,1,0)</f>
        <v>0</v>
      </c>
      <c r="M15" s="9">
        <f>IF($D15=5,1,0)</f>
        <v>0</v>
      </c>
      <c r="N15" s="9">
        <f>IF($D15=10,1,0)</f>
        <v>0</v>
      </c>
      <c r="O15" s="9">
        <f>IF($D15=15,1,0)</f>
        <v>0</v>
      </c>
      <c r="P15" s="9">
        <f>IF($D15=20,1,0)</f>
        <v>0</v>
      </c>
      <c r="Q15" s="9">
        <f>IF($D15=25,1,0)</f>
        <v>0</v>
      </c>
      <c r="R15" s="9">
        <f>IF($D15=30,1,0)</f>
        <v>0</v>
      </c>
      <c r="S15" s="9">
        <f>IF($D15=35,1,0)</f>
        <v>0</v>
      </c>
      <c r="T15" s="9">
        <f>IF($D15=40,1,0)</f>
        <v>1</v>
      </c>
    </row>
    <row r="16" spans="1:20" x14ac:dyDescent="0.25">
      <c r="A16" s="32" t="s">
        <v>16</v>
      </c>
      <c r="B16" s="33" t="s">
        <v>29</v>
      </c>
      <c r="C16" s="34">
        <v>31516</v>
      </c>
      <c r="D16" s="7">
        <f>DATEDIF($C16, (IF($D$9="Y",$H$9,$H$10)), "y")</f>
        <v>35</v>
      </c>
      <c r="E16" s="7">
        <f>DATEDIF($C16, (IF($D$9="Y",$H$9,$H$10)), "ym")</f>
        <v>2</v>
      </c>
      <c r="F16" s="7">
        <f>DATEDIF($C16, (IF($D$9="Y",$H$9,$H$10)), "md")</f>
        <v>16</v>
      </c>
      <c r="G16" s="15">
        <f>DATE(YEAR(H16)-(IF(D16&lt;5,1,5)),MONTH(H16),DAY(H16))</f>
        <v>44300</v>
      </c>
      <c r="H16" s="15">
        <f>EDATE(C16,(((+IF(D16&lt;5,1,IF(VALUE(RIGHT(D16,1))=0,5,IF(VALUE(RIGHT(D16,1))=5,5,IF(VALUE(RIGHT(D16,1))&lt;5,5-VALUE(RIGHT(D16,1)),IF(VALUE(RIGHT(D16,1))&gt;5,10-(VALUE(RIGHT(D16,1)))))))))+D16)*12))</f>
        <v>46126</v>
      </c>
      <c r="I16" s="9">
        <f>IF($D16=1,1,0)</f>
        <v>0</v>
      </c>
      <c r="J16" s="9">
        <f>IF($D16=2,1,0)</f>
        <v>0</v>
      </c>
      <c r="K16" s="9">
        <f>IF($D16=3,1,0)</f>
        <v>0</v>
      </c>
      <c r="L16" s="9">
        <f>IF($D16=4,1,0)</f>
        <v>0</v>
      </c>
      <c r="M16" s="9">
        <f>IF($D16=5,1,0)</f>
        <v>0</v>
      </c>
      <c r="N16" s="9">
        <f>IF($D16=10,1,0)</f>
        <v>0</v>
      </c>
      <c r="O16" s="9">
        <f>IF($D16=15,1,0)</f>
        <v>0</v>
      </c>
      <c r="P16" s="9">
        <f>IF($D16=20,1,0)</f>
        <v>0</v>
      </c>
      <c r="Q16" s="9">
        <f>IF($D16=25,1,0)</f>
        <v>0</v>
      </c>
      <c r="R16" s="9">
        <f>IF($D16=30,1,0)</f>
        <v>0</v>
      </c>
      <c r="S16" s="9">
        <f>IF($D16=35,1,0)</f>
        <v>1</v>
      </c>
      <c r="T16" s="9">
        <f>IF($D16=40,1,0)</f>
        <v>0</v>
      </c>
    </row>
    <row r="17" spans="1:20" x14ac:dyDescent="0.25">
      <c r="A17" s="32" t="s">
        <v>14</v>
      </c>
      <c r="B17" s="33" t="s">
        <v>20</v>
      </c>
      <c r="C17" s="34">
        <v>33309</v>
      </c>
      <c r="D17" s="7">
        <f>DATEDIF($C17, (IF($D$9="Y",$H$9,$H$10)), "y")</f>
        <v>30</v>
      </c>
      <c r="E17" s="7">
        <f>DATEDIF($C17, (IF($D$9="Y",$H$9,$H$10)), "ym")</f>
        <v>3</v>
      </c>
      <c r="F17" s="7">
        <f>DATEDIF($C17, (IF($D$9="Y",$H$9,$H$10)), "md")</f>
        <v>18</v>
      </c>
      <c r="G17" s="15">
        <f>DATE(YEAR(H17)-(IF(D17&lt;5,1,5)),MONTH(H17),DAY(H17))</f>
        <v>44267</v>
      </c>
      <c r="H17" s="15">
        <f>EDATE(C17,(((+IF(D17&lt;5,1,IF(VALUE(RIGHT(D17,1))=0,5,IF(VALUE(RIGHT(D17,1))=5,5,IF(VALUE(RIGHT(D17,1))&lt;5,5-VALUE(RIGHT(D17,1)),IF(VALUE(RIGHT(D17,1))&gt;5,10-(VALUE(RIGHT(D17,1)))))))))+D17)*12))</f>
        <v>46093</v>
      </c>
      <c r="I17" s="9">
        <f>IF($D17=1,1,0)</f>
        <v>0</v>
      </c>
      <c r="J17" s="9">
        <f>IF($D17=2,1,0)</f>
        <v>0</v>
      </c>
      <c r="K17" s="9">
        <f>IF($D17=3,1,0)</f>
        <v>0</v>
      </c>
      <c r="L17" s="9">
        <f>IF($D17=4,1,0)</f>
        <v>0</v>
      </c>
      <c r="M17" s="9">
        <f>IF($D17=5,1,0)</f>
        <v>0</v>
      </c>
      <c r="N17" s="9">
        <f>IF($D17=10,1,0)</f>
        <v>0</v>
      </c>
      <c r="O17" s="9">
        <f>IF($D17=15,1,0)</f>
        <v>0</v>
      </c>
      <c r="P17" s="9">
        <f>IF($D17=20,1,0)</f>
        <v>0</v>
      </c>
      <c r="Q17" s="9">
        <f>IF($D17=25,1,0)</f>
        <v>0</v>
      </c>
      <c r="R17" s="9">
        <f>IF($D17=30,1,0)</f>
        <v>1</v>
      </c>
      <c r="S17" s="9">
        <f>IF($D17=35,1,0)</f>
        <v>0</v>
      </c>
      <c r="T17" s="9">
        <f>IF($D17=40,1,0)</f>
        <v>0</v>
      </c>
    </row>
    <row r="18" spans="1:20" x14ac:dyDescent="0.25">
      <c r="A18" s="32" t="s">
        <v>24</v>
      </c>
      <c r="B18" s="33" t="s">
        <v>25</v>
      </c>
      <c r="C18" s="34">
        <v>35191</v>
      </c>
      <c r="D18" s="7">
        <f>DATEDIF($C18, (IF($D$9="Y",$H$9,$H$10)), "y")</f>
        <v>25</v>
      </c>
      <c r="E18" s="7">
        <f>DATEDIF($C18, (IF($D$9="Y",$H$9,$H$10)), "ym")</f>
        <v>1</v>
      </c>
      <c r="F18" s="7">
        <f>DATEDIF($C18, (IF($D$9="Y",$H$9,$H$10)), "md")</f>
        <v>24</v>
      </c>
      <c r="G18" s="15">
        <f>DATE(YEAR(H18)-(IF(D18&lt;5,1,5)),MONTH(H18),DAY(H18))</f>
        <v>44322</v>
      </c>
      <c r="H18" s="15">
        <f>EDATE(C18,(((+IF(D18&lt;5,1,IF(VALUE(RIGHT(D18,1))=0,5,IF(VALUE(RIGHT(D18,1))=5,5,IF(VALUE(RIGHT(D18,1))&lt;5,5-VALUE(RIGHT(D18,1)),IF(VALUE(RIGHT(D18,1))&gt;5,10-(VALUE(RIGHT(D18,1)))))))))+D18)*12))</f>
        <v>46148</v>
      </c>
      <c r="I18" s="9">
        <f>IF($D18=1,1,0)</f>
        <v>0</v>
      </c>
      <c r="J18" s="9">
        <f>IF($D18=2,1,0)</f>
        <v>0</v>
      </c>
      <c r="K18" s="9">
        <f>IF($D18=3,1,0)</f>
        <v>0</v>
      </c>
      <c r="L18" s="9">
        <f>IF($D18=4,1,0)</f>
        <v>0</v>
      </c>
      <c r="M18" s="9">
        <f>IF($D18=5,1,0)</f>
        <v>0</v>
      </c>
      <c r="N18" s="9">
        <f>IF($D18=10,1,0)</f>
        <v>0</v>
      </c>
      <c r="O18" s="9">
        <f>IF($D18=15,1,0)</f>
        <v>0</v>
      </c>
      <c r="P18" s="9">
        <f>IF($D18=20,1,0)</f>
        <v>0</v>
      </c>
      <c r="Q18" s="9">
        <f>IF($D18=25,1,0)</f>
        <v>1</v>
      </c>
      <c r="R18" s="9">
        <f>IF($D18=30,1,0)</f>
        <v>0</v>
      </c>
      <c r="S18" s="9">
        <f>IF($D18=35,1,0)</f>
        <v>0</v>
      </c>
      <c r="T18" s="9">
        <f>IF($D18=40,1,0)</f>
        <v>0</v>
      </c>
    </row>
    <row r="19" spans="1:20" x14ac:dyDescent="0.25">
      <c r="A19" s="32" t="s">
        <v>39</v>
      </c>
      <c r="B19" s="33" t="s">
        <v>40</v>
      </c>
      <c r="C19" s="34">
        <v>37012</v>
      </c>
      <c r="D19" s="7">
        <f>DATEDIF($C19, (IF($D$9="Y",$H$9,$H$10)), "y")</f>
        <v>20</v>
      </c>
      <c r="E19" s="7">
        <f>DATEDIF($C19, (IF($D$9="Y",$H$9,$H$10)), "ym")</f>
        <v>1</v>
      </c>
      <c r="F19" s="7">
        <f>DATEDIF($C19, (IF($D$9="Y",$H$9,$H$10)), "md")</f>
        <v>29</v>
      </c>
      <c r="G19" s="15">
        <f>DATE(YEAR(H19)-(IF(D19&lt;5,1,5)),MONTH(H19),DAY(H19))</f>
        <v>44317</v>
      </c>
      <c r="H19" s="15">
        <f>EDATE(C19,(((+IF(D19&lt;5,1,IF(VALUE(RIGHT(D19,1))=0,5,IF(VALUE(RIGHT(D19,1))=5,5,IF(VALUE(RIGHT(D19,1))&lt;5,5-VALUE(RIGHT(D19,1)),IF(VALUE(RIGHT(D19,1))&gt;5,10-(VALUE(RIGHT(D19,1)))))))))+D19)*12))</f>
        <v>46143</v>
      </c>
      <c r="I19" s="9">
        <f>IF($D19=1,1,0)</f>
        <v>0</v>
      </c>
      <c r="J19" s="9">
        <f>IF($D19=2,1,0)</f>
        <v>0</v>
      </c>
      <c r="K19" s="9">
        <f>IF($D19=3,1,0)</f>
        <v>0</v>
      </c>
      <c r="L19" s="9">
        <f>IF($D19=4,1,0)</f>
        <v>0</v>
      </c>
      <c r="M19" s="9">
        <f>IF($D19=5,1,0)</f>
        <v>0</v>
      </c>
      <c r="N19" s="9">
        <f>IF($D19=10,1,0)</f>
        <v>0</v>
      </c>
      <c r="O19" s="9">
        <f>IF($D19=15,1,0)</f>
        <v>0</v>
      </c>
      <c r="P19" s="9">
        <f>IF($D19=20,1,0)</f>
        <v>1</v>
      </c>
      <c r="Q19" s="9">
        <f>IF($D19=25,1,0)</f>
        <v>0</v>
      </c>
      <c r="R19" s="9">
        <f>IF($D19=30,1,0)</f>
        <v>0</v>
      </c>
      <c r="S19" s="9">
        <f>IF($D19=35,1,0)</f>
        <v>0</v>
      </c>
      <c r="T19" s="9">
        <f>IF($D19=40,1,0)</f>
        <v>0</v>
      </c>
    </row>
    <row r="20" spans="1:20" x14ac:dyDescent="0.25">
      <c r="A20" s="32" t="s">
        <v>12</v>
      </c>
      <c r="B20" s="33" t="s">
        <v>26</v>
      </c>
      <c r="C20" s="34">
        <v>37734</v>
      </c>
      <c r="D20" s="7">
        <f>DATEDIF($C20, (IF($D$9="Y",$H$9,$H$10)), "y")</f>
        <v>18</v>
      </c>
      <c r="E20" s="7">
        <f>DATEDIF($C20, (IF($D$9="Y",$H$9,$H$10)), "ym")</f>
        <v>2</v>
      </c>
      <c r="F20" s="7">
        <f>DATEDIF($C20, (IF($D$9="Y",$H$9,$H$10)), "md")</f>
        <v>7</v>
      </c>
      <c r="G20" s="15">
        <f>DATE(YEAR(H20)-(IF(D20&lt;5,1,5)),MONTH(H20),DAY(H20))</f>
        <v>43213</v>
      </c>
      <c r="H20" s="15">
        <f>EDATE(C20,(((+IF(D20&lt;5,1,IF(VALUE(RIGHT(D20,1))=0,5,IF(VALUE(RIGHT(D20,1))=5,5,IF(VALUE(RIGHT(D20,1))&lt;5,5-VALUE(RIGHT(D20,1)),IF(VALUE(RIGHT(D20,1))&gt;5,10-(VALUE(RIGHT(D20,1)))))))))+D20)*12))</f>
        <v>45039</v>
      </c>
      <c r="I20" s="9">
        <f>IF($D20=1,1,0)</f>
        <v>0</v>
      </c>
      <c r="J20" s="9">
        <f>IF($D20=2,1,0)</f>
        <v>0</v>
      </c>
      <c r="K20" s="9">
        <f>IF($D20=3,1,0)</f>
        <v>0</v>
      </c>
      <c r="L20" s="9">
        <f>IF($D20=4,1,0)</f>
        <v>0</v>
      </c>
      <c r="M20" s="9">
        <f>IF($D20=5,1,0)</f>
        <v>0</v>
      </c>
      <c r="N20" s="9">
        <f>IF($D20=10,1,0)</f>
        <v>0</v>
      </c>
      <c r="O20" s="9">
        <f>IF($D20=15,1,0)</f>
        <v>0</v>
      </c>
      <c r="P20" s="9">
        <f>IF($D20=20,1,0)</f>
        <v>0</v>
      </c>
      <c r="Q20" s="9">
        <f>IF($D20=25,1,0)</f>
        <v>0</v>
      </c>
      <c r="R20" s="9">
        <f>IF($D20=30,1,0)</f>
        <v>0</v>
      </c>
      <c r="S20" s="9">
        <f>IF($D20=35,1,0)</f>
        <v>0</v>
      </c>
      <c r="T20" s="9">
        <f>IF($D20=40,1,0)</f>
        <v>0</v>
      </c>
    </row>
    <row r="21" spans="1:20" x14ac:dyDescent="0.25">
      <c r="A21" s="32" t="s">
        <v>30</v>
      </c>
      <c r="B21" s="33" t="s">
        <v>31</v>
      </c>
      <c r="C21" s="34">
        <v>38574</v>
      </c>
      <c r="D21" s="7">
        <f>DATEDIF($C21, (IF($D$9="Y",$H$9,$H$10)), "y")</f>
        <v>15</v>
      </c>
      <c r="E21" s="7">
        <f>DATEDIF($C21, (IF($D$9="Y",$H$9,$H$10)), "ym")</f>
        <v>10</v>
      </c>
      <c r="F21" s="7">
        <f>DATEDIF($C21, (IF($D$9="Y",$H$9,$H$10)), "md")</f>
        <v>20</v>
      </c>
      <c r="G21" s="15">
        <f>DATE(YEAR(H21)-(IF(D21&lt;5,1,5)),MONTH(H21),DAY(H21))</f>
        <v>44053</v>
      </c>
      <c r="H21" s="15">
        <f>EDATE(C21,(((+IF(D21&lt;5,1,IF(VALUE(RIGHT(D21,1))=0,5,IF(VALUE(RIGHT(D21,1))=5,5,IF(VALUE(RIGHT(D21,1))&lt;5,5-VALUE(RIGHT(D21,1)),IF(VALUE(RIGHT(D21,1))&gt;5,10-(VALUE(RIGHT(D21,1)))))))))+D21)*12))</f>
        <v>45879</v>
      </c>
      <c r="I21" s="9">
        <f>IF($D21=1,1,0)</f>
        <v>0</v>
      </c>
      <c r="J21" s="9">
        <f>IF($D21=2,1,0)</f>
        <v>0</v>
      </c>
      <c r="K21" s="9">
        <f>IF($D21=3,1,0)</f>
        <v>0</v>
      </c>
      <c r="L21" s="9">
        <f>IF($D21=4,1,0)</f>
        <v>0</v>
      </c>
      <c r="M21" s="9">
        <f>IF($D21=5,1,0)</f>
        <v>0</v>
      </c>
      <c r="N21" s="9">
        <f>IF($D21=10,1,0)</f>
        <v>0</v>
      </c>
      <c r="O21" s="9">
        <f>IF($D21=15,1,0)</f>
        <v>1</v>
      </c>
      <c r="P21" s="9">
        <f>IF($D21=20,1,0)</f>
        <v>0</v>
      </c>
      <c r="Q21" s="9">
        <f>IF($D21=25,1,0)</f>
        <v>0</v>
      </c>
      <c r="R21" s="9">
        <f>IF($D21=30,1,0)</f>
        <v>0</v>
      </c>
      <c r="S21" s="9">
        <f>IF($D21=35,1,0)</f>
        <v>0</v>
      </c>
      <c r="T21" s="9">
        <f>IF($D21=40,1,0)</f>
        <v>0</v>
      </c>
    </row>
    <row r="22" spans="1:20" x14ac:dyDescent="0.25">
      <c r="A22" s="32" t="s">
        <v>17</v>
      </c>
      <c r="B22" s="33" t="s">
        <v>28</v>
      </c>
      <c r="C22" s="34">
        <v>40279</v>
      </c>
      <c r="D22" s="7">
        <f>DATEDIF($C22, (IF($D$9="Y",$H$9,$H$10)), "y")</f>
        <v>11</v>
      </c>
      <c r="E22" s="7">
        <f>DATEDIF($C22, (IF($D$9="Y",$H$9,$H$10)), "ym")</f>
        <v>2</v>
      </c>
      <c r="F22" s="7">
        <f>DATEDIF($C22, (IF($D$9="Y",$H$9,$H$10)), "md")</f>
        <v>19</v>
      </c>
      <c r="G22" s="15">
        <f>DATE(YEAR(H22)-(IF(D22&lt;5,1,5)),MONTH(H22),DAY(H22))</f>
        <v>43932</v>
      </c>
      <c r="H22" s="15">
        <f>EDATE(C22,(((+IF(D22&lt;5,1,IF(VALUE(RIGHT(D22,1))=0,5,IF(VALUE(RIGHT(D22,1))=5,5,IF(VALUE(RIGHT(D22,1))&lt;5,5-VALUE(RIGHT(D22,1)),IF(VALUE(RIGHT(D22,1))&gt;5,10-(VALUE(RIGHT(D22,1)))))))))+D22)*12))</f>
        <v>45758</v>
      </c>
      <c r="I22" s="9">
        <f>IF($D22=1,1,0)</f>
        <v>0</v>
      </c>
      <c r="J22" s="9">
        <f>IF($D22=2,1,0)</f>
        <v>0</v>
      </c>
      <c r="K22" s="9">
        <f>IF($D22=3,1,0)</f>
        <v>0</v>
      </c>
      <c r="L22" s="9">
        <f>IF($D22=4,1,0)</f>
        <v>0</v>
      </c>
      <c r="M22" s="9">
        <f>IF($D22=5,1,0)</f>
        <v>0</v>
      </c>
      <c r="N22" s="9">
        <f>IF($D22=10,1,0)</f>
        <v>0</v>
      </c>
      <c r="O22" s="9">
        <f>IF($D22=15,1,0)</f>
        <v>0</v>
      </c>
      <c r="P22" s="9">
        <f>IF($D22=20,1,0)</f>
        <v>0</v>
      </c>
      <c r="Q22" s="9">
        <f>IF($D22=25,1,0)</f>
        <v>0</v>
      </c>
      <c r="R22" s="9">
        <f>IF($D22=30,1,0)</f>
        <v>0</v>
      </c>
      <c r="S22" s="9">
        <f>IF($D22=35,1,0)</f>
        <v>0</v>
      </c>
      <c r="T22" s="9">
        <f>IF($D22=40,1,0)</f>
        <v>0</v>
      </c>
    </row>
    <row r="23" spans="1:20" x14ac:dyDescent="0.25">
      <c r="A23" s="32" t="s">
        <v>18</v>
      </c>
      <c r="B23" s="33" t="s">
        <v>8</v>
      </c>
      <c r="C23" s="34">
        <v>40651</v>
      </c>
      <c r="D23" s="7">
        <f>DATEDIF($C23, (IF($D$9="Y",$H$9,$H$10)), "y")</f>
        <v>10</v>
      </c>
      <c r="E23" s="7">
        <f>DATEDIF($C23, (IF($D$9="Y",$H$9,$H$10)), "ym")</f>
        <v>2</v>
      </c>
      <c r="F23" s="7">
        <f>DATEDIF($C23, (IF($D$9="Y",$H$9,$H$10)), "md")</f>
        <v>12</v>
      </c>
      <c r="G23" s="15">
        <f>DATE(YEAR(H23)-(IF(D23&lt;5,1,5)),MONTH(H23),DAY(H23))</f>
        <v>44304</v>
      </c>
      <c r="H23" s="15">
        <f>EDATE(C23,(((+IF(D23&lt;5,1,IF(VALUE(RIGHT(D23,1))=0,5,IF(VALUE(RIGHT(D23,1))=5,5,IF(VALUE(RIGHT(D23,1))&lt;5,5-VALUE(RIGHT(D23,1)),IF(VALUE(RIGHT(D23,1))&gt;5,10-(VALUE(RIGHT(D23,1)))))))))+D23)*12))</f>
        <v>46130</v>
      </c>
      <c r="I23" s="9">
        <f>IF($D23=1,1,0)</f>
        <v>0</v>
      </c>
      <c r="J23" s="9">
        <f>IF($D23=2,1,0)</f>
        <v>0</v>
      </c>
      <c r="K23" s="9">
        <f>IF($D23=3,1,0)</f>
        <v>0</v>
      </c>
      <c r="L23" s="9">
        <f>IF($D23=4,1,0)</f>
        <v>0</v>
      </c>
      <c r="M23" s="9">
        <f>IF($D23=5,1,0)</f>
        <v>0</v>
      </c>
      <c r="N23" s="9">
        <f>IF($D23=10,1,0)</f>
        <v>1</v>
      </c>
      <c r="O23" s="9">
        <f>IF($D23=15,1,0)</f>
        <v>0</v>
      </c>
      <c r="P23" s="9">
        <f>IF($D23=20,1,0)</f>
        <v>0</v>
      </c>
      <c r="Q23" s="9">
        <f>IF($D23=25,1,0)</f>
        <v>0</v>
      </c>
      <c r="R23" s="9">
        <f>IF($D23=30,1,0)</f>
        <v>0</v>
      </c>
      <c r="S23" s="9">
        <f>IF($D23=35,1,0)</f>
        <v>0</v>
      </c>
      <c r="T23" s="9">
        <f>IF($D23=40,1,0)</f>
        <v>0</v>
      </c>
    </row>
    <row r="24" spans="1:20" x14ac:dyDescent="0.25">
      <c r="A24" s="32" t="s">
        <v>32</v>
      </c>
      <c r="B24" s="33" t="s">
        <v>19</v>
      </c>
      <c r="C24" s="34">
        <v>42514</v>
      </c>
      <c r="D24" s="7">
        <f>DATEDIF($C24, (IF($D$9="Y",$H$9,$H$10)), "y")</f>
        <v>5</v>
      </c>
      <c r="E24" s="7">
        <f>DATEDIF($C24, (IF($D$9="Y",$H$9,$H$10)), "ym")</f>
        <v>1</v>
      </c>
      <c r="F24" s="7">
        <f>DATEDIF($C24, (IF($D$9="Y",$H$9,$H$10)), "md")</f>
        <v>6</v>
      </c>
      <c r="G24" s="15">
        <f>DATE(YEAR(H24)-(IF(D24&lt;5,1,5)),MONTH(H24),DAY(H24))</f>
        <v>44340</v>
      </c>
      <c r="H24" s="15">
        <f>EDATE(C24,(((+IF(D24&lt;5,1,IF(VALUE(RIGHT(D24,1))=0,5,IF(VALUE(RIGHT(D24,1))=5,5,IF(VALUE(RIGHT(D24,1))&lt;5,5-VALUE(RIGHT(D24,1)),IF(VALUE(RIGHT(D24,1))&gt;5,10-(VALUE(RIGHT(D24,1)))))))))+D24)*12))</f>
        <v>46166</v>
      </c>
      <c r="I24" s="9">
        <f>IF($D24=1,1,0)</f>
        <v>0</v>
      </c>
      <c r="J24" s="9">
        <f>IF($D24=2,1,0)</f>
        <v>0</v>
      </c>
      <c r="K24" s="9">
        <f>IF($D24=3,1,0)</f>
        <v>0</v>
      </c>
      <c r="L24" s="9">
        <f>IF($D24=4,1,0)</f>
        <v>0</v>
      </c>
      <c r="M24" s="9">
        <f>IF($D24=5,1,0)</f>
        <v>1</v>
      </c>
      <c r="N24" s="9">
        <f>IF($D24=10,1,0)</f>
        <v>0</v>
      </c>
      <c r="O24" s="9">
        <f>IF($D24=15,1,0)</f>
        <v>0</v>
      </c>
      <c r="P24" s="9">
        <f>IF($D24=20,1,0)</f>
        <v>0</v>
      </c>
      <c r="Q24" s="9">
        <f>IF($D24=25,1,0)</f>
        <v>0</v>
      </c>
      <c r="R24" s="9">
        <f>IF($D24=30,1,0)</f>
        <v>0</v>
      </c>
      <c r="S24" s="9">
        <f>IF($D24=35,1,0)</f>
        <v>0</v>
      </c>
      <c r="T24" s="9">
        <f>IF($D24=40,1,0)</f>
        <v>0</v>
      </c>
    </row>
    <row r="25" spans="1:20" x14ac:dyDescent="0.25">
      <c r="A25" s="32" t="s">
        <v>11</v>
      </c>
      <c r="B25" s="33" t="s">
        <v>33</v>
      </c>
      <c r="C25" s="34">
        <v>42923</v>
      </c>
      <c r="D25" s="7">
        <f>DATEDIF($C25, (IF($D$9="Y",$H$9,$H$10)), "y")</f>
        <v>3</v>
      </c>
      <c r="E25" s="7">
        <f>DATEDIF($C25, (IF($D$9="Y",$H$9,$H$10)), "ym")</f>
        <v>11</v>
      </c>
      <c r="F25" s="7">
        <f>DATEDIF($C25, (IF($D$9="Y",$H$9,$H$10)), "md")</f>
        <v>23</v>
      </c>
      <c r="G25" s="15">
        <f>DATE(YEAR(H25)-(IF(D25&lt;5,1,5)),MONTH(H25),DAY(H25))</f>
        <v>44019</v>
      </c>
      <c r="H25" s="15">
        <f>EDATE(C25,(((+IF(D25&lt;5,1,IF(VALUE(RIGHT(D25,1))=0,5,IF(VALUE(RIGHT(D25,1))=5,5,IF(VALUE(RIGHT(D25,1))&lt;5,5-VALUE(RIGHT(D25,1)),IF(VALUE(RIGHT(D25,1))&gt;5,10-(VALUE(RIGHT(D25,1)))))))))+D25)*12))</f>
        <v>44384</v>
      </c>
      <c r="I25" s="9">
        <f>IF($D25=1,1,0)</f>
        <v>0</v>
      </c>
      <c r="J25" s="9">
        <f>IF($D25=2,1,0)</f>
        <v>0</v>
      </c>
      <c r="K25" s="9">
        <f>IF($D25=3,1,0)</f>
        <v>1</v>
      </c>
      <c r="L25" s="9">
        <f>IF($D25=4,1,0)</f>
        <v>0</v>
      </c>
      <c r="M25" s="9">
        <f>IF($D25=5,1,0)</f>
        <v>0</v>
      </c>
      <c r="N25" s="9">
        <f>IF($D25=10,1,0)</f>
        <v>0</v>
      </c>
      <c r="O25" s="9">
        <f>IF($D25=15,1,0)</f>
        <v>0</v>
      </c>
      <c r="P25" s="9">
        <f>IF($D25=20,1,0)</f>
        <v>0</v>
      </c>
      <c r="Q25" s="9">
        <f>IF($D25=25,1,0)</f>
        <v>0</v>
      </c>
      <c r="R25" s="9">
        <f>IF($D25=30,1,0)</f>
        <v>0</v>
      </c>
      <c r="S25" s="9">
        <f>IF($D25=35,1,0)</f>
        <v>0</v>
      </c>
      <c r="T25" s="9">
        <f>IF($D25=40,1,0)</f>
        <v>0</v>
      </c>
    </row>
    <row r="26" spans="1:20" x14ac:dyDescent="0.25">
      <c r="A26" s="32" t="s">
        <v>27</v>
      </c>
      <c r="B26" s="33" t="s">
        <v>13</v>
      </c>
      <c r="C26" s="34">
        <v>43194</v>
      </c>
      <c r="D26" s="7">
        <f>DATEDIF($C26, (IF($D$9="Y",$H$9,$H$10)), "y")</f>
        <v>3</v>
      </c>
      <c r="E26" s="7">
        <f>DATEDIF($C26, (IF($D$9="Y",$H$9,$H$10)), "ym")</f>
        <v>2</v>
      </c>
      <c r="F26" s="7">
        <f>DATEDIF($C26, (IF($D$9="Y",$H$9,$H$10)), "md")</f>
        <v>26</v>
      </c>
      <c r="G26" s="15">
        <f>DATE(YEAR(H26)-(IF(D26&lt;5,1,5)),MONTH(H26),DAY(H26))</f>
        <v>44290</v>
      </c>
      <c r="H26" s="15">
        <f>EDATE(C26,(((+IF(D26&lt;5,1,IF(VALUE(RIGHT(D26,1))=0,5,IF(VALUE(RIGHT(D26,1))=5,5,IF(VALUE(RIGHT(D26,1))&lt;5,5-VALUE(RIGHT(D26,1)),IF(VALUE(RIGHT(D26,1))&gt;5,10-(VALUE(RIGHT(D26,1)))))))))+D26)*12))</f>
        <v>44655</v>
      </c>
      <c r="I26" s="9">
        <f>IF($D26=1,1,0)</f>
        <v>0</v>
      </c>
      <c r="J26" s="9">
        <f>IF($D26=2,1,0)</f>
        <v>0</v>
      </c>
      <c r="K26" s="9">
        <f>IF($D26=3,1,0)</f>
        <v>1</v>
      </c>
      <c r="L26" s="9">
        <f>IF($D26=4,1,0)</f>
        <v>0</v>
      </c>
      <c r="M26" s="9">
        <f>IF($D26=5,1,0)</f>
        <v>0</v>
      </c>
      <c r="N26" s="9">
        <f>IF($D26=10,1,0)</f>
        <v>0</v>
      </c>
      <c r="O26" s="9">
        <f>IF($D26=15,1,0)</f>
        <v>0</v>
      </c>
      <c r="P26" s="9">
        <f>IF($D26=20,1,0)</f>
        <v>0</v>
      </c>
      <c r="Q26" s="9">
        <f>IF($D26=25,1,0)</f>
        <v>0</v>
      </c>
      <c r="R26" s="9">
        <f>IF($D26=30,1,0)</f>
        <v>0</v>
      </c>
      <c r="S26" s="9">
        <f>IF($D26=35,1,0)</f>
        <v>0</v>
      </c>
      <c r="T26" s="9">
        <f>IF($D26=40,1,0)</f>
        <v>0</v>
      </c>
    </row>
    <row r="27" spans="1:20" x14ac:dyDescent="0.25">
      <c r="A27" s="32" t="s">
        <v>10</v>
      </c>
      <c r="B27" s="33" t="s">
        <v>23</v>
      </c>
      <c r="C27" s="34">
        <v>43620</v>
      </c>
      <c r="D27" s="7">
        <f>DATEDIF($C27, (IF($D$9="Y",$H$9,$H$10)), "y")</f>
        <v>2</v>
      </c>
      <c r="E27" s="7">
        <f>DATEDIF($C27, (IF($D$9="Y",$H$9,$H$10)), "ym")</f>
        <v>0</v>
      </c>
      <c r="F27" s="7">
        <f>DATEDIF($C27, (IF($D$9="Y",$H$9,$H$10)), "md")</f>
        <v>26</v>
      </c>
      <c r="G27" s="15">
        <f>DATE(YEAR(H27)-(IF(D27&lt;5,1,5)),MONTH(H27),DAY(H27))</f>
        <v>44351</v>
      </c>
      <c r="H27" s="15">
        <f>EDATE(C27,(((+IF(D27&lt;5,1,IF(VALUE(RIGHT(D27,1))=0,5,IF(VALUE(RIGHT(D27,1))=5,5,IF(VALUE(RIGHT(D27,1))&lt;5,5-VALUE(RIGHT(D27,1)),IF(VALUE(RIGHT(D27,1))&gt;5,10-(VALUE(RIGHT(D27,1)))))))))+D27)*12))</f>
        <v>44716</v>
      </c>
      <c r="I27" s="9">
        <f>IF($D27=1,1,0)</f>
        <v>0</v>
      </c>
      <c r="J27" s="9">
        <f>IF($D27=2,1,0)</f>
        <v>1</v>
      </c>
      <c r="K27" s="9">
        <f>IF($D27=3,1,0)</f>
        <v>0</v>
      </c>
      <c r="L27" s="9">
        <f>IF($D27=4,1,0)</f>
        <v>0</v>
      </c>
      <c r="M27" s="9">
        <f>IF($D27=5,1,0)</f>
        <v>0</v>
      </c>
      <c r="N27" s="9">
        <f>IF($D27=10,1,0)</f>
        <v>0</v>
      </c>
      <c r="O27" s="9">
        <f>IF($D27=15,1,0)</f>
        <v>0</v>
      </c>
      <c r="P27" s="9">
        <f>IF($D27=20,1,0)</f>
        <v>0</v>
      </c>
      <c r="Q27" s="9">
        <f>IF($D27=25,1,0)</f>
        <v>0</v>
      </c>
      <c r="R27" s="9">
        <f>IF($D27=30,1,0)</f>
        <v>0</v>
      </c>
      <c r="S27" s="9">
        <f>IF($D27=35,1,0)</f>
        <v>0</v>
      </c>
      <c r="T27" s="9">
        <f>IF($D27=40,1,0)</f>
        <v>0</v>
      </c>
    </row>
    <row r="28" spans="1:20" x14ac:dyDescent="0.25">
      <c r="A28" s="32" t="s">
        <v>22</v>
      </c>
      <c r="B28" s="33" t="s">
        <v>9</v>
      </c>
      <c r="C28" s="34">
        <v>43905</v>
      </c>
      <c r="D28" s="7">
        <f>DATEDIF($C28, (IF($D$9="Y",$H$9,$H$10)), "y")</f>
        <v>1</v>
      </c>
      <c r="E28" s="7">
        <f>DATEDIF($C28, (IF($D$9="Y",$H$9,$H$10)), "ym")</f>
        <v>3</v>
      </c>
      <c r="F28" s="7">
        <f>DATEDIF($C28, (IF($D$9="Y",$H$9,$H$10)), "md")</f>
        <v>15</v>
      </c>
      <c r="G28" s="15">
        <f>DATE(YEAR(H28)-(IF(D28&lt;5,1,5)),MONTH(H28),DAY(H28))</f>
        <v>44270</v>
      </c>
      <c r="H28" s="15">
        <f>EDATE(C28,(((+IF(D28&lt;5,1,IF(VALUE(RIGHT(D28,1))=0,5,IF(VALUE(RIGHT(D28,1))=5,5,IF(VALUE(RIGHT(D28,1))&lt;5,5-VALUE(RIGHT(D28,1)),IF(VALUE(RIGHT(D28,1))&gt;5,10-(VALUE(RIGHT(D28,1)))))))))+D28)*12))</f>
        <v>44635</v>
      </c>
      <c r="I28" s="9">
        <f>IF($D28=1,1,0)</f>
        <v>1</v>
      </c>
      <c r="J28" s="9">
        <f>IF($D28=2,1,0)</f>
        <v>0</v>
      </c>
      <c r="K28" s="9">
        <f>IF($D28=3,1,0)</f>
        <v>0</v>
      </c>
      <c r="L28" s="9">
        <f>IF($D28=4,1,0)</f>
        <v>0</v>
      </c>
      <c r="M28" s="9">
        <f>IF($D28=5,1,0)</f>
        <v>0</v>
      </c>
      <c r="N28" s="9">
        <f>IF($D28=10,1,0)</f>
        <v>0</v>
      </c>
      <c r="O28" s="9">
        <f>IF($D28=15,1,0)</f>
        <v>0</v>
      </c>
      <c r="P28" s="9">
        <f>IF($D28=20,1,0)</f>
        <v>0</v>
      </c>
      <c r="Q28" s="9">
        <f>IF($D28=25,1,0)</f>
        <v>0</v>
      </c>
      <c r="R28" s="9">
        <f>IF($D28=30,1,0)</f>
        <v>0</v>
      </c>
      <c r="S28" s="9">
        <f>IF($D28=35,1,0)</f>
        <v>0</v>
      </c>
      <c r="T28" s="9">
        <f>IF($D28=40,1,0)</f>
        <v>0</v>
      </c>
    </row>
    <row r="29" spans="1:20" x14ac:dyDescent="0.25">
      <c r="D29" s="5"/>
      <c r="G29" s="13"/>
      <c r="H29" s="13" t="s">
        <v>37</v>
      </c>
      <c r="I29" s="11">
        <f t="shared" ref="I29:T29" si="0">SUM(I15:I28)</f>
        <v>1</v>
      </c>
      <c r="J29" s="11">
        <f t="shared" si="0"/>
        <v>1</v>
      </c>
      <c r="K29" s="11">
        <f t="shared" si="0"/>
        <v>2</v>
      </c>
      <c r="L29" s="11">
        <f t="shared" si="0"/>
        <v>0</v>
      </c>
      <c r="M29" s="11">
        <f t="shared" si="0"/>
        <v>1</v>
      </c>
      <c r="N29" s="11">
        <f t="shared" si="0"/>
        <v>1</v>
      </c>
      <c r="O29" s="11">
        <f t="shared" si="0"/>
        <v>1</v>
      </c>
      <c r="P29" s="11">
        <f t="shared" si="0"/>
        <v>1</v>
      </c>
      <c r="Q29" s="11">
        <f t="shared" si="0"/>
        <v>1</v>
      </c>
      <c r="R29" s="11">
        <f t="shared" si="0"/>
        <v>1</v>
      </c>
      <c r="S29" s="11">
        <f t="shared" si="0"/>
        <v>1</v>
      </c>
      <c r="T29" s="11">
        <f t="shared" si="0"/>
        <v>1</v>
      </c>
    </row>
  </sheetData>
  <sheetProtection formatCells="0" formatColumns="0" insertColumns="0" insertRows="0"/>
  <autoFilter ref="G14:H14" xr:uid="{3840CFE1-4A2A-4C4B-B335-2152A99B728E}"/>
  <sortState xmlns:xlrd2="http://schemas.microsoft.com/office/spreadsheetml/2017/richdata2" ref="A15:T28">
    <sortCondition ref="C15:C28"/>
  </sortState>
  <mergeCells count="4">
    <mergeCell ref="O13:P13"/>
    <mergeCell ref="A10:B10"/>
    <mergeCell ref="A11:B11"/>
    <mergeCell ref="D10:G10"/>
  </mergeCells>
  <dataValidations disablePrompts="1" count="1">
    <dataValidation showInputMessage="1" showErrorMessage="1" errorTitle="Enter Y of N only" error="Y to Calculate to Today's Date, or_x000a_N to Calculate to a Future Date" promptTitle="Enter Y or N only" prompt="Enter Y to calculate Length of Service from the Date Hired to today's Date. _x000a_Enter N to calculate Length of Service from the Date Hired to the Future Date entered on the next row. " sqref="D9" xr:uid="{F3316490-0A73-49A1-819F-BE563FF3BE61}"/>
  </dataValidations>
  <hyperlinks>
    <hyperlink ref="D3" r:id="rId1" xr:uid="{E9D4499F-28D2-41FF-A4FC-DA2801B797EF}"/>
  </hyperlinks>
  <pageMargins left="0.7" right="0.7" top="0.75" bottom="0.75" header="0.3" footer="0.3"/>
  <pageSetup orientation="portrait" r:id="rId2"/>
  <ignoredErrors>
    <ignoredError sqref="M29:T29 I29:K2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703C6-D318-4BA8-BC88-F100077DE76A}">
  <dimension ref="A2:C18"/>
  <sheetViews>
    <sheetView workbookViewId="0">
      <selection sqref="A1:D19"/>
    </sheetView>
  </sheetViews>
  <sheetFormatPr defaultRowHeight="15" x14ac:dyDescent="0.25"/>
  <cols>
    <col min="3" max="3" width="9.7109375" bestFit="1" customWidth="1"/>
  </cols>
  <sheetData>
    <row r="2" spans="1:3" x14ac:dyDescent="0.25">
      <c r="A2" s="4"/>
      <c r="B2" s="5"/>
      <c r="C2" s="6"/>
    </row>
    <row r="3" spans="1:3" x14ac:dyDescent="0.25">
      <c r="A3" s="4"/>
      <c r="B3" s="5"/>
      <c r="C3" s="6"/>
    </row>
    <row r="4" spans="1:3" x14ac:dyDescent="0.25">
      <c r="A4" s="4"/>
      <c r="B4" s="5"/>
      <c r="C4" s="6"/>
    </row>
    <row r="5" spans="1:3" x14ac:dyDescent="0.25">
      <c r="A5" s="4"/>
      <c r="B5" s="5"/>
      <c r="C5" s="6"/>
    </row>
    <row r="6" spans="1:3" x14ac:dyDescent="0.25">
      <c r="A6" s="4"/>
      <c r="B6" s="5"/>
      <c r="C6" s="6"/>
    </row>
    <row r="7" spans="1:3" x14ac:dyDescent="0.25">
      <c r="A7" s="4"/>
      <c r="B7" s="5"/>
      <c r="C7" s="6"/>
    </row>
    <row r="8" spans="1:3" x14ac:dyDescent="0.25">
      <c r="A8" s="4"/>
      <c r="B8" s="5"/>
      <c r="C8" s="6"/>
    </row>
    <row r="9" spans="1:3" x14ac:dyDescent="0.25">
      <c r="A9" s="4"/>
      <c r="B9" s="5"/>
      <c r="C9" s="6"/>
    </row>
    <row r="10" spans="1:3" x14ac:dyDescent="0.25">
      <c r="A10" s="4"/>
      <c r="B10" s="5"/>
      <c r="C10" s="6"/>
    </row>
    <row r="11" spans="1:3" x14ac:dyDescent="0.25">
      <c r="A11" s="4"/>
      <c r="B11" s="5"/>
      <c r="C11" s="6"/>
    </row>
    <row r="12" spans="1:3" x14ac:dyDescent="0.25">
      <c r="A12" s="4"/>
      <c r="B12" s="5"/>
      <c r="C12" s="6"/>
    </row>
    <row r="13" spans="1:3" x14ac:dyDescent="0.25">
      <c r="A13" s="4"/>
      <c r="B13" s="5"/>
      <c r="C13" s="6"/>
    </row>
    <row r="14" spans="1:3" x14ac:dyDescent="0.25">
      <c r="A14" s="4"/>
      <c r="B14" s="5"/>
      <c r="C14" s="6"/>
    </row>
    <row r="15" spans="1:3" x14ac:dyDescent="0.25">
      <c r="A15" s="4"/>
      <c r="B15" s="5"/>
      <c r="C15" s="6"/>
    </row>
    <row r="16" spans="1:3" x14ac:dyDescent="0.25">
      <c r="A16" s="4"/>
      <c r="B16" s="5"/>
      <c r="C16" s="6"/>
    </row>
    <row r="17" spans="1:3" x14ac:dyDescent="0.25">
      <c r="A17" s="4"/>
      <c r="B17" s="5"/>
      <c r="C17" s="6"/>
    </row>
    <row r="18" spans="1:3" x14ac:dyDescent="0.25">
      <c r="A18" s="4"/>
      <c r="B18" s="5"/>
      <c r="C18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Length of Service Calculator</dc:title>
  <dc:creator/>
  <cp:keywords>Service Award Calculator</cp:keywords>
  <cp:lastModifiedBy/>
  <dcterms:created xsi:type="dcterms:W3CDTF">2021-04-07T15:26:12Z</dcterms:created>
  <dcterms:modified xsi:type="dcterms:W3CDTF">2021-04-12T19:54:01Z</dcterms:modified>
  <cp:category>Tools</cp:category>
</cp:coreProperties>
</file>